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egoshi2\Desktop\"/>
    </mc:Choice>
  </mc:AlternateContent>
  <xr:revisionPtr revIDLastSave="0" documentId="13_ncr:1_{9C87F9DB-7034-49D6-B8B3-555ACB4B02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P9" i="3" l="1"/>
  <c r="J10" i="3" s="1"/>
  <c r="G41" i="3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AB24" i="3"/>
  <c r="AE24" i="3"/>
  <c r="AH24" i="3"/>
  <c r="W31" i="3" l="1"/>
  <c r="H29" i="3" s="1"/>
  <c r="J31" i="3"/>
  <c r="W10" i="3"/>
  <c r="AB35" i="3"/>
  <c r="AH35" i="3"/>
  <c r="AE35" i="3"/>
  <c r="H8" i="3" l="1"/>
  <c r="H4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<sst xmlns="http://schemas.openxmlformats.org/spreadsheetml/2006/main" count="112" uniqueCount="89">
  <si>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</si>
  <si>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</si>
  <si>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</si>
  <si>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</si>
  <si>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</si>
  <si>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</si>
  <si>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</si>
  <si>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</si>
  <si>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</si>
  <si>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</si>
  <si>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</si>
  <si>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</si>
  <si>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</si>
  <si>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</si>
  <si>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</si>
  <si>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</si>
  <si>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</si>
  <si>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</si>
  <si>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</si>
  <si>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</si>
  <si>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</si>
  <si>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</si>
  <si>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</si>
  <si>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</si>
  <si>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</si>
  <si>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</si>
  <si>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</si>
  <si>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</si>
  <si>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</si>
  <si>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</si>
  <si>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</si>
  <si>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</si>
  <si>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</si>
  <si>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</si>
  <si>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</si>
  <si>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</si>
  <si>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</si>
  <si>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</si>
  <si>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</si>
  <si>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</si>
  <si>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</si>
  <si>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</si>
  <si>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</si>
  <si>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</si>
  <si>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</si>
  <si>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</si>
  <si>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</si>
  <si>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</si>
  <si>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</si>
  <si>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</si>
  <si>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</si>
  <si>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</si>
  <si>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</si>
  <si>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</si>
  <si>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</si>
  <si>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</si>
  <si>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</si>
  <si>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</si>
  <si>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</si>
  <si>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</si>
  <si>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</si>
  <si>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</si>
  <si>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</si>
  <si>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</si>
  <si>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</si>
  <si>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</si>
  <si>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</si>
  <si>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</si>
  <si>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</si>
  <si>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</si>
  <si>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</si>
  <si>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</si>
  <si>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</si>
  <si>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</si>
  <si>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</si>
  <si>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</si>
  <si>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r>
      <t>令和３年度以降の同種業務3件の業務成績評定の平均点
同種業務：定期点検</t>
    </r>
    <r>
      <rPr>
        <sz val="7"/>
        <color theme="1"/>
        <rFont val="HG丸ｺﾞｼｯｸM-PRO"/>
        <family val="3"/>
        <charset val="128"/>
      </rPr>
      <t>(道路法面)</t>
    </r>
    <r>
      <rPr>
        <sz val="9"/>
        <color theme="1"/>
        <rFont val="HG丸ｺﾞｼｯｸM-PRO"/>
        <family val="3"/>
        <charset val="128"/>
      </rPr>
      <t>又は緊急点検</t>
    </r>
    <r>
      <rPr>
        <sz val="7"/>
        <color theme="1"/>
        <rFont val="HG丸ｺﾞｼｯｸM-PRO"/>
        <family val="3"/>
        <charset val="128"/>
      </rPr>
      <t>(道路防災、法面防災、斜面防災)</t>
    </r>
    <rPh sb="0" eb="2">
      <t>レイワ</t>
    </rPh>
    <rPh sb="26" eb="28">
      <t>ドウシュ</t>
    </rPh>
    <rPh sb="28" eb="30">
      <t>ギョウム</t>
    </rPh>
    <rPh sb="31" eb="33">
      <t>テイキ</t>
    </rPh>
    <rPh sb="33" eb="35">
      <t>テンケン</t>
    </rPh>
    <rPh sb="36" eb="38">
      <t>ドウロ</t>
    </rPh>
    <rPh sb="38" eb="40">
      <t>ノリメン</t>
    </rPh>
    <rPh sb="41" eb="42">
      <t>マタ</t>
    </rPh>
    <rPh sb="43" eb="47">
      <t>キンキュウテンケン</t>
    </rPh>
    <rPh sb="48" eb="50">
      <t>ドウロ</t>
    </rPh>
    <rPh sb="50" eb="52">
      <t>ボウサイ</t>
    </rPh>
    <rPh sb="53" eb="55">
      <t>ノリメン</t>
    </rPh>
    <rPh sb="55" eb="57">
      <t>ボウサイ</t>
    </rPh>
    <rPh sb="58" eb="60">
      <t>シャメン</t>
    </rPh>
    <rPh sb="60" eb="62">
      <t>ボウサイ</t>
    </rPh>
    <phoneticPr fontId="3"/>
  </si>
  <si>
    <t>令和３年度以降の同種業務分野での優良業務表彰等の有無
同業務分野：土木関係建設コンサルタント業務</t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8">
      <t>ドウ</t>
    </rPh>
    <rPh sb="28" eb="30">
      <t>ギョウム</t>
    </rPh>
    <rPh sb="30" eb="32">
      <t>ブンヤ</t>
    </rPh>
    <rPh sb="33" eb="35">
      <t>ドボク</t>
    </rPh>
    <rPh sb="35" eb="37">
      <t>カンケイ</t>
    </rPh>
    <rPh sb="37" eb="39">
      <t>ケンセツ</t>
    </rPh>
    <rPh sb="46" eb="48">
      <t>ギョウム</t>
    </rPh>
    <phoneticPr fontId="3"/>
  </si>
  <si>
    <t>業務実施及び照査体制
同業務分野：土木関係建設コンサルタント業務</t>
    <rPh sb="11" eb="12">
      <t>ドウ</t>
    </rPh>
    <rPh sb="12" eb="14">
      <t>ギョウム</t>
    </rPh>
    <rPh sb="14" eb="16">
      <t>ブンヤ</t>
    </rPh>
    <rPh sb="17" eb="19">
      <t>ドボク</t>
    </rPh>
    <rPh sb="19" eb="21">
      <t>カンケイ</t>
    </rPh>
    <rPh sb="21" eb="23">
      <t>ケンセツ</t>
    </rPh>
    <rPh sb="30" eb="32">
      <t>ギョウム</t>
    </rPh>
    <phoneticPr fontId="3"/>
  </si>
  <si>
    <t>技術士資格（総合技術監理部門 建設-土質及び基礎又は建設-道路、建設部門 土質及び基礎又は道路）を有する</t>
    <rPh sb="0" eb="2">
      <t>ギジュツ</t>
    </rPh>
    <rPh sb="2" eb="3">
      <t>シ</t>
    </rPh>
    <rPh sb="3" eb="5">
      <t>シカク</t>
    </rPh>
    <rPh sb="6" eb="8">
      <t>ソウゴウ</t>
    </rPh>
    <rPh sb="8" eb="10">
      <t>ギジュツ</t>
    </rPh>
    <rPh sb="10" eb="12">
      <t>カンリ</t>
    </rPh>
    <rPh sb="12" eb="14">
      <t>ブモン</t>
    </rPh>
    <rPh sb="15" eb="17">
      <t>ケンセツ</t>
    </rPh>
    <rPh sb="18" eb="20">
      <t>ドシツ</t>
    </rPh>
    <rPh sb="20" eb="21">
      <t>オヨ</t>
    </rPh>
    <rPh sb="22" eb="24">
      <t>キソ</t>
    </rPh>
    <rPh sb="24" eb="25">
      <t>マタ</t>
    </rPh>
    <rPh sb="26" eb="28">
      <t>ケンセツ</t>
    </rPh>
    <rPh sb="29" eb="31">
      <t>ドウロ</t>
    </rPh>
    <rPh sb="32" eb="34">
      <t>ケンセツ</t>
    </rPh>
    <rPh sb="34" eb="36">
      <t>ブモン</t>
    </rPh>
    <rPh sb="37" eb="39">
      <t>ドシツ</t>
    </rPh>
    <rPh sb="39" eb="40">
      <t>オヨ</t>
    </rPh>
    <rPh sb="41" eb="43">
      <t>キソ</t>
    </rPh>
    <rPh sb="43" eb="44">
      <t>マタ</t>
    </rPh>
    <rPh sb="45" eb="47">
      <t>ドウロ</t>
    </rPh>
    <phoneticPr fontId="3"/>
  </si>
  <si>
    <t>国土交通省登録資格のうち施設分野「道路土工構造物（土工）」、業務分野「点検」および「診断」の両方に該当する資格を有する</t>
    <rPh sb="0" eb="2">
      <t>コクド</t>
    </rPh>
    <rPh sb="2" eb="5">
      <t>コウツウショウ</t>
    </rPh>
    <rPh sb="5" eb="7">
      <t>トウロク</t>
    </rPh>
    <rPh sb="7" eb="9">
      <t>シカク</t>
    </rPh>
    <rPh sb="12" eb="14">
      <t>シセツ</t>
    </rPh>
    <rPh sb="14" eb="16">
      <t>ブンヤ</t>
    </rPh>
    <rPh sb="17" eb="19">
      <t>ドウロ</t>
    </rPh>
    <rPh sb="19" eb="21">
      <t>ドコウ</t>
    </rPh>
    <rPh sb="21" eb="24">
      <t>コウゾウブツ</t>
    </rPh>
    <rPh sb="25" eb="27">
      <t>ドコウ</t>
    </rPh>
    <rPh sb="30" eb="32">
      <t>ギョウム</t>
    </rPh>
    <rPh sb="32" eb="34">
      <t>ブンヤ</t>
    </rPh>
    <rPh sb="35" eb="37">
      <t>テンケン</t>
    </rPh>
    <rPh sb="42" eb="44">
      <t>シンダン</t>
    </rPh>
    <rPh sb="46" eb="48">
      <t>リョウホウ</t>
    </rPh>
    <rPh sb="49" eb="51">
      <t>ガイトウ</t>
    </rPh>
    <rPh sb="53" eb="55">
      <t>シカク</t>
    </rPh>
    <phoneticPr fontId="3"/>
  </si>
  <si>
    <t>令和５年度の
継続教育（CPD）の取組み</t>
    <rPh sb="0" eb="2">
      <t>レイワ</t>
    </rPh>
    <rPh sb="3" eb="5">
      <t>ネンド</t>
    </rPh>
    <phoneticPr fontId="3"/>
  </si>
  <si>
    <r>
      <t>平成26年度以降の同種業務の実績
同種業務：定期点検</t>
    </r>
    <r>
      <rPr>
        <sz val="7"/>
        <color theme="1"/>
        <rFont val="HG丸ｺﾞｼｯｸM-PRO"/>
        <family val="3"/>
        <charset val="128"/>
      </rPr>
      <t>(道路法面)</t>
    </r>
    <r>
      <rPr>
        <sz val="9"/>
        <color theme="1"/>
        <rFont val="HG丸ｺﾞｼｯｸM-PRO"/>
        <family val="3"/>
        <charset val="128"/>
      </rPr>
      <t>又は緊急点検</t>
    </r>
    <r>
      <rPr>
        <sz val="7"/>
        <color theme="1"/>
        <rFont val="HG丸ｺﾞｼｯｸM-PRO"/>
        <family val="3"/>
        <charset val="128"/>
      </rPr>
      <t>(道路防災、法面防災、斜面防災)</t>
    </r>
    <phoneticPr fontId="3"/>
  </si>
  <si>
    <t>令和元年度以降に管理技術者としての実績あり</t>
    <rPh sb="0" eb="2">
      <t>レイワ</t>
    </rPh>
    <rPh sb="2" eb="3">
      <t>モト</t>
    </rPh>
    <rPh sb="3" eb="5">
      <t>ネンド</t>
    </rPh>
    <rPh sb="5" eb="7">
      <t>イコウ</t>
    </rPh>
    <phoneticPr fontId="3"/>
  </si>
  <si>
    <t>平成26年度～平成30年度に管理技術者としての実績あり</t>
    <rPh sb="0" eb="2">
      <t>ヘイセイ</t>
    </rPh>
    <rPh sb="4" eb="6">
      <t>ネンド</t>
    </rPh>
    <rPh sb="7" eb="9">
      <t>ヘイセイ</t>
    </rPh>
    <rPh sb="11" eb="13">
      <t>ネンド</t>
    </rPh>
    <phoneticPr fontId="3"/>
  </si>
  <si>
    <r>
      <t>令和元年度以降の同業務分野</t>
    </r>
    <r>
      <rPr>
        <sz val="7"/>
        <color theme="1"/>
        <rFont val="HG丸ｺﾞｼｯｸM-PRO"/>
        <family val="3"/>
        <charset val="128"/>
      </rPr>
      <t>（部門）</t>
    </r>
    <r>
      <rPr>
        <sz val="9"/>
        <color theme="1"/>
        <rFont val="HG丸ｺﾞｼｯｸM-PRO"/>
        <family val="3"/>
        <charset val="128"/>
      </rPr>
      <t>3件の業務成績評定の平均点
同業務分野</t>
    </r>
    <r>
      <rPr>
        <sz val="7"/>
        <color theme="1"/>
        <rFont val="HG丸ｺﾞｼｯｸM-PRO"/>
        <family val="3"/>
        <charset val="128"/>
      </rPr>
      <t>（部門）</t>
    </r>
    <r>
      <rPr>
        <sz val="9"/>
        <color theme="1"/>
        <rFont val="HG丸ｺﾞｼｯｸM-PRO"/>
        <family val="3"/>
        <charset val="128"/>
      </rPr>
      <t>：土木関係建設コンサルタント業務</t>
    </r>
    <r>
      <rPr>
        <sz val="7"/>
        <color theme="1"/>
        <rFont val="HG丸ｺﾞｼｯｸM-PRO"/>
        <family val="3"/>
        <charset val="128"/>
      </rPr>
      <t>（道路）</t>
    </r>
    <rPh sb="0" eb="2">
      <t>レイワ</t>
    </rPh>
    <rPh sb="2" eb="3">
      <t>ガン</t>
    </rPh>
    <rPh sb="31" eb="32">
      <t>ドウ</t>
    </rPh>
    <rPh sb="41" eb="43">
      <t>ドボク</t>
    </rPh>
    <rPh sb="43" eb="45">
      <t>カンケイ</t>
    </rPh>
    <rPh sb="45" eb="47">
      <t>ケンセツ</t>
    </rPh>
    <rPh sb="54" eb="56">
      <t>ギョウム</t>
    </rPh>
    <rPh sb="57" eb="59">
      <t>ドウロ</t>
    </rPh>
    <phoneticPr fontId="3"/>
  </si>
  <si>
    <t>令和５年度の
継続教育（CPD）の取組み</t>
    <rPh sb="0" eb="2">
      <t>レイワ</t>
    </rPh>
    <phoneticPr fontId="3"/>
  </si>
  <si>
    <t>国土交通省登録資格のうち施設分野「道路土工構造物（土工）」、業務分野「点検」および「診断」の担当する業務区分に必要な資格を有する</t>
    <rPh sb="0" eb="2">
      <t>コクド</t>
    </rPh>
    <rPh sb="2" eb="5">
      <t>コウツウショウ</t>
    </rPh>
    <rPh sb="5" eb="7">
      <t>トウロク</t>
    </rPh>
    <rPh sb="7" eb="9">
      <t>シカク</t>
    </rPh>
    <rPh sb="12" eb="14">
      <t>シセツ</t>
    </rPh>
    <rPh sb="14" eb="16">
      <t>ブンヤ</t>
    </rPh>
    <rPh sb="17" eb="19">
      <t>ドウロ</t>
    </rPh>
    <rPh sb="19" eb="21">
      <t>ドコウ</t>
    </rPh>
    <rPh sb="21" eb="24">
      <t>コウゾウブツ</t>
    </rPh>
    <rPh sb="25" eb="27">
      <t>ドコウ</t>
    </rPh>
    <rPh sb="30" eb="32">
      <t>ギョウム</t>
    </rPh>
    <rPh sb="32" eb="34">
      <t>ブンヤ</t>
    </rPh>
    <rPh sb="35" eb="37">
      <t>テンケン</t>
    </rPh>
    <rPh sb="42" eb="44">
      <t>シンダン</t>
    </rPh>
    <rPh sb="46" eb="48">
      <t>タントウ</t>
    </rPh>
    <rPh sb="50" eb="52">
      <t>ギョウム</t>
    </rPh>
    <rPh sb="52" eb="54">
      <t>クブン</t>
    </rPh>
    <rPh sb="55" eb="57">
      <t>ヒツヨウ</t>
    </rPh>
    <rPh sb="58" eb="60">
      <t>シカク</t>
    </rPh>
    <phoneticPr fontId="3"/>
  </si>
  <si>
    <t>令和２年度以降の同業務分野での優秀建設技術者表彰
同業務分野：土木関係建設コンサルタント業務</t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5" eb="28">
      <t>ドウギョウム</t>
    </rPh>
    <rPh sb="28" eb="30">
      <t>ブンヤ</t>
    </rPh>
    <rPh sb="31" eb="33">
      <t>ドボク</t>
    </rPh>
    <rPh sb="33" eb="35">
      <t>カンケイ</t>
    </rPh>
    <rPh sb="35" eb="37">
      <t>ケンセツ</t>
    </rPh>
    <rPh sb="44" eb="46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</si>
</sst>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180" fontId="22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7" xfId="0" applyFont="1" applyFill="1" applyBorder="1" applyAlignment="1" applyProtection="1">
      <alignment horizontal="center" vertical="center" shrinkToFit="1"/>
      <protection locked="0"/>
    </xf>
    <xf numFmtId="180" fontId="20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26" fillId="0" borderId="6" xfId="0" applyFont="1" applyBorder="1" applyAlignment="1">
      <alignment horizontal="left" vertical="center" shrinkToFit="1"/>
    </xf>
    <xf numFmtId="0" fontId="26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181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1" xfId="0" applyFont="1" applyBorder="1" applyAlignment="1" applyProtection="1">
      <alignment vertical="center" wrapText="1" shrinkToFit="1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shrinkToFit="1"/>
    </xf>
    <xf numFmtId="179" fontId="21" fillId="0" borderId="25" xfId="0" applyNumberFormat="1" applyFont="1" applyBorder="1" applyAlignment="1" applyProtection="1">
      <alignment horizontal="center" vertical="center"/>
      <protection locked="0"/>
    </xf>
    <xf numFmtId="179" fontId="21" fillId="0" borderId="26" xfId="0" applyNumberFormat="1" applyFont="1" applyBorder="1" applyAlignment="1" applyProtection="1">
      <alignment horizontal="center" vertical="center"/>
      <protection locked="0"/>
    </xf>
    <xf numFmtId="179" fontId="21" fillId="0" borderId="27" xfId="0" applyNumberFormat="1" applyFont="1" applyBorder="1" applyAlignment="1" applyProtection="1">
      <alignment horizontal="center" vertical="center"/>
      <protection locked="0"/>
    </xf>
    <xf numFmtId="179" fontId="21" fillId="0" borderId="14" xfId="0" applyNumberFormat="1" applyFont="1" applyBorder="1" applyAlignment="1" applyProtection="1">
      <alignment horizontal="center" vertical="center"/>
      <protection locked="0"/>
    </xf>
    <xf numFmtId="180" fontId="23" fillId="3" borderId="37" xfId="0" applyNumberFormat="1" applyFont="1" applyFill="1" applyBorder="1" applyAlignment="1" applyProtection="1">
      <alignment horizontal="center" vertical="center"/>
      <protection locked="0"/>
    </xf>
    <xf numFmtId="180" fontId="23" fillId="3" borderId="38" xfId="0" applyNumberFormat="1" applyFont="1" applyFill="1" applyBorder="1" applyAlignment="1" applyProtection="1">
      <alignment horizontal="center" vertical="center"/>
      <protection locked="0"/>
    </xf>
    <xf numFmtId="180" fontId="23" fillId="3" borderId="39" xfId="0" applyNumberFormat="1" applyFont="1" applyFill="1" applyBorder="1" applyAlignment="1" applyProtection="1">
      <alignment horizontal="center" vertical="center"/>
      <protection locked="0"/>
    </xf>
    <xf numFmtId="179" fontId="21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80" fontId="21" fillId="0" borderId="14" xfId="0" applyNumberFormat="1" applyFont="1" applyBorder="1" applyAlignment="1" applyProtection="1">
      <alignment horizontal="center" vertical="center"/>
      <protection locked="0"/>
    </xf>
    <xf numFmtId="180" fontId="21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left" vertical="center" wrapText="1" shrinkToFit="1"/>
      <protection locked="0"/>
    </xf>
    <xf numFmtId="0" fontId="23" fillId="0" borderId="28" xfId="0" applyFont="1" applyBorder="1" applyAlignment="1" applyProtection="1">
      <alignment horizontal="left" vertical="center" wrapText="1" shrinkToFit="1"/>
      <protection locked="0"/>
    </xf>
    <xf numFmtId="0" fontId="23" fillId="0" borderId="29" xfId="0" applyFont="1" applyBorder="1" applyAlignment="1" applyProtection="1">
      <alignment horizontal="left" vertical="center" wrapText="1" shrinkToFit="1"/>
      <protection locked="0"/>
    </xf>
    <xf numFmtId="180" fontId="23" fillId="3" borderId="30" xfId="0" applyNumberFormat="1" applyFont="1" applyFill="1" applyBorder="1" applyAlignment="1" applyProtection="1">
      <alignment horizontal="center" vertical="center"/>
      <protection locked="0"/>
    </xf>
    <xf numFmtId="180" fontId="23" fillId="3" borderId="31" xfId="0" applyNumberFormat="1" applyFont="1" applyFill="1" applyBorder="1" applyAlignment="1" applyProtection="1">
      <alignment horizontal="center" vertical="center"/>
      <protection locked="0"/>
    </xf>
    <xf numFmtId="180" fontId="23" fillId="3" borderId="32" xfId="0" applyNumberFormat="1" applyFont="1" applyFill="1" applyBorder="1" applyAlignment="1" applyProtection="1">
      <alignment horizontal="center" vertical="center"/>
      <protection locked="0"/>
    </xf>
    <xf numFmtId="180" fontId="23" fillId="3" borderId="33" xfId="0" applyNumberFormat="1" applyFont="1" applyFill="1" applyBorder="1" applyAlignment="1" applyProtection="1">
      <alignment horizontal="center" vertical="center"/>
      <protection locked="0"/>
    </xf>
    <xf numFmtId="180" fontId="23" fillId="3" borderId="0" xfId="0" applyNumberFormat="1" applyFont="1" applyFill="1" applyAlignment="1" applyProtection="1">
      <alignment horizontal="center" vertical="center"/>
      <protection locked="0"/>
    </xf>
    <xf numFmtId="180" fontId="23" fillId="3" borderId="34" xfId="0" applyNumberFormat="1" applyFont="1" applyFill="1" applyBorder="1" applyAlignment="1" applyProtection="1">
      <alignment horizontal="center" vertical="center"/>
      <protection locked="0"/>
    </xf>
    <xf numFmtId="180" fontId="23" fillId="3" borderId="35" xfId="0" applyNumberFormat="1" applyFont="1" applyFill="1" applyBorder="1" applyAlignment="1" applyProtection="1">
      <alignment horizontal="center" vertical="center"/>
      <protection locked="0"/>
    </xf>
    <xf numFmtId="180" fontId="23" fillId="3" borderId="13" xfId="0" applyNumberFormat="1" applyFont="1" applyFill="1" applyBorder="1" applyAlignment="1" applyProtection="1">
      <alignment horizontal="center" vertical="center"/>
      <protection locked="0"/>
    </xf>
    <xf numFmtId="180" fontId="23" fillId="3" borderId="36" xfId="0" applyNumberFormat="1" applyFont="1" applyFill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shrinkToFit="1"/>
      <protection locked="0"/>
    </xf>
    <xf numFmtId="0" fontId="26" fillId="0" borderId="7" xfId="0" applyFont="1" applyBorder="1" applyAlignment="1" applyProtection="1">
      <alignment horizontal="left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180" fontId="20" fillId="3" borderId="14" xfId="0" applyNumberFormat="1" applyFont="1" applyFill="1" applyBorder="1" applyAlignment="1" applyProtection="1">
      <alignment horizontal="center" vertical="center"/>
      <protection locked="0"/>
    </xf>
    <xf numFmtId="180" fontId="20" fillId="3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9" xfId="0" applyFont="1" applyBorder="1" applyAlignment="1" applyProtection="1">
      <alignment horizontal="left" vertical="center" shrinkToFit="1"/>
      <protection locked="0"/>
    </xf>
    <xf numFmtId="180" fontId="24" fillId="4" borderId="43" xfId="0" applyNumberFormat="1" applyFont="1" applyFill="1" applyBorder="1" applyAlignment="1" applyProtection="1">
      <alignment horizontal="center" vertical="center"/>
      <protection locked="0"/>
    </xf>
    <xf numFmtId="180" fontId="24" fillId="4" borderId="44" xfId="0" applyNumberFormat="1" applyFont="1" applyFill="1" applyBorder="1" applyAlignment="1" applyProtection="1">
      <alignment horizontal="center" vertical="center"/>
      <protection locked="0"/>
    </xf>
    <xf numFmtId="180" fontId="24" fillId="4" borderId="45" xfId="0" applyNumberFormat="1" applyFont="1" applyFill="1" applyBorder="1" applyAlignment="1" applyProtection="1">
      <alignment horizontal="center" vertical="center"/>
      <protection locked="0"/>
    </xf>
    <xf numFmtId="180" fontId="24" fillId="4" borderId="46" xfId="0" applyNumberFormat="1" applyFont="1" applyFill="1" applyBorder="1" applyAlignment="1" applyProtection="1">
      <alignment horizontal="center" vertical="center"/>
      <protection locked="0"/>
    </xf>
    <xf numFmtId="180" fontId="24" fillId="4" borderId="47" xfId="0" applyNumberFormat="1" applyFont="1" applyFill="1" applyBorder="1" applyAlignment="1" applyProtection="1">
      <alignment horizontal="center" vertical="center"/>
      <protection locked="0"/>
    </xf>
    <xf numFmtId="180" fontId="24" fillId="4" borderId="3" xfId="0" applyNumberFormat="1" applyFont="1" applyFill="1" applyBorder="1" applyAlignment="1" applyProtection="1">
      <alignment horizontal="center" vertical="center"/>
      <protection locked="0"/>
    </xf>
    <xf numFmtId="180" fontId="24" fillId="4" borderId="48" xfId="0" applyNumberFormat="1" applyFont="1" applyFill="1" applyBorder="1" applyAlignment="1" applyProtection="1">
      <alignment horizontal="center" vertical="center"/>
      <protection locked="0"/>
    </xf>
    <xf numFmtId="180" fontId="23" fillId="3" borderId="40" xfId="0" applyNumberFormat="1" applyFont="1" applyFill="1" applyBorder="1" applyAlignment="1" applyProtection="1">
      <alignment horizontal="center" vertical="center"/>
      <protection locked="0"/>
    </xf>
    <xf numFmtId="180" fontId="23" fillId="3" borderId="41" xfId="0" applyNumberFormat="1" applyFont="1" applyFill="1" applyBorder="1" applyAlignment="1" applyProtection="1">
      <alignment horizontal="center" vertical="center"/>
      <protection locked="0"/>
    </xf>
    <xf numFmtId="180" fontId="23" fillId="3" borderId="42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firstButton="1" fmlaLink="$I$2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I$3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I$35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I$1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13</xdr:row>
          <xdr:rowOff>0</xdr:rowOff>
        </xdr:from>
        <xdr:to>
          <xdr:col>10</xdr:col>
          <xdr:colOff>106680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14</xdr:row>
          <xdr:rowOff>0</xdr:rowOff>
        </xdr:from>
        <xdr:to>
          <xdr:col>10</xdr:col>
          <xdr:colOff>106680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15</xdr:row>
          <xdr:rowOff>0</xdr:rowOff>
        </xdr:from>
        <xdr:to>
          <xdr:col>10</xdr:col>
          <xdr:colOff>106680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10</xdr:row>
          <xdr:rowOff>0</xdr:rowOff>
        </xdr:from>
        <xdr:to>
          <xdr:col>10</xdr:col>
          <xdr:colOff>106680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11</xdr:row>
          <xdr:rowOff>0</xdr:rowOff>
        </xdr:from>
        <xdr:to>
          <xdr:col>10</xdr:col>
          <xdr:colOff>106680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</xdr:row>
          <xdr:rowOff>0</xdr:rowOff>
        </xdr:from>
        <xdr:to>
          <xdr:col>10</xdr:col>
          <xdr:colOff>106680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20</xdr:row>
          <xdr:rowOff>0</xdr:rowOff>
        </xdr:from>
        <xdr:to>
          <xdr:col>10</xdr:col>
          <xdr:colOff>114300</xdr:colOff>
          <xdr:row>21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0</xdr:rowOff>
        </xdr:from>
        <xdr:to>
          <xdr:col>10</xdr:col>
          <xdr:colOff>114300</xdr:colOff>
          <xdr:row>22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0</xdr:rowOff>
        </xdr:from>
        <xdr:to>
          <xdr:col>10</xdr:col>
          <xdr:colOff>114300</xdr:colOff>
          <xdr:row>20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25</xdr:row>
          <xdr:rowOff>0</xdr:rowOff>
        </xdr:from>
        <xdr:to>
          <xdr:col>10</xdr:col>
          <xdr:colOff>106680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26</xdr:row>
          <xdr:rowOff>0</xdr:rowOff>
        </xdr:from>
        <xdr:to>
          <xdr:col>10</xdr:col>
          <xdr:colOff>106680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27</xdr:row>
          <xdr:rowOff>0</xdr:rowOff>
        </xdr:from>
        <xdr:to>
          <xdr:col>10</xdr:col>
          <xdr:colOff>106680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31</xdr:row>
          <xdr:rowOff>0</xdr:rowOff>
        </xdr:from>
        <xdr:to>
          <xdr:col>10</xdr:col>
          <xdr:colOff>106680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32</xdr:row>
          <xdr:rowOff>0</xdr:rowOff>
        </xdr:from>
        <xdr:to>
          <xdr:col>10</xdr:col>
          <xdr:colOff>106680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33</xdr:row>
          <xdr:rowOff>0</xdr:rowOff>
        </xdr:from>
        <xdr:to>
          <xdr:col>10</xdr:col>
          <xdr:colOff>106680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34</xdr:row>
          <xdr:rowOff>0</xdr:rowOff>
        </xdr:from>
        <xdr:to>
          <xdr:col>10</xdr:col>
          <xdr:colOff>106680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35</xdr:row>
          <xdr:rowOff>0</xdr:rowOff>
        </xdr:from>
        <xdr:to>
          <xdr:col>10</xdr:col>
          <xdr:colOff>106680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36</xdr:row>
          <xdr:rowOff>0</xdr:rowOff>
        </xdr:from>
        <xdr:to>
          <xdr:col>10</xdr:col>
          <xdr:colOff>106680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zoomScaleNormal="100" zoomScaleSheetLayoutView="100" workbookViewId="0">
      <selection activeCell="E35" sqref="E35:F37"/>
    </sheetView>
  </sheetViews>
  <sheetFormatPr defaultColWidth="9" defaultRowHeight="10.8"/>
  <cols>
    <col min="1" max="1" width="1.6640625" style="1" customWidth="1"/>
    <col min="2" max="2" width="5.109375" style="1" customWidth="1"/>
    <col min="3" max="4" width="8" style="1" customWidth="1"/>
    <col min="5" max="6" width="14" style="1" customWidth="1"/>
    <col min="7" max="8" width="8.6640625" style="1" customWidth="1"/>
    <col min="9" max="9" width="1.6640625" style="2" customWidth="1"/>
    <col min="10" max="24" width="2.33203125" style="1" customWidth="1"/>
    <col min="25" max="25" width="10.88671875" style="1" customWidth="1"/>
    <col min="26" max="26" width="1.6640625" style="1" customWidth="1"/>
    <col min="27" max="27" width="9" style="2"/>
    <col min="28" max="32" width="4.109375" style="2" customWidth="1"/>
    <col min="33" max="36" width="4.109375" style="1" customWidth="1"/>
    <col min="37" max="16384" width="9" style="1"/>
  </cols>
  <sheetData>
    <row r="2" spans="2:32" ht="18.75" customHeight="1">
      <c r="B2" s="41" t="s">
        <v>60</v>
      </c>
      <c r="C2" s="42"/>
      <c r="D2" s="42"/>
      <c r="E2" s="42"/>
      <c r="F2" s="42"/>
      <c r="L2" s="147" t="s">
        <v>58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2:32" ht="27" customHeight="1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</row>
    <row r="4" spans="2:32" ht="18.75" customHeight="1">
      <c r="B4" s="39"/>
      <c r="C4" s="39"/>
      <c r="D4" s="39"/>
      <c r="K4" s="51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</row>
    <row r="5" spans="2:32" ht="19.5" customHeight="1">
      <c r="B5" s="40"/>
      <c r="C5" s="40"/>
      <c r="D5" s="40"/>
      <c r="E5" s="3"/>
      <c r="F5" s="3"/>
      <c r="H5" s="49"/>
      <c r="I5" s="50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2:32" ht="10.5" customHeight="1"/>
    <row r="7" spans="2:32" s="6" customFormat="1" ht="37.5" customHeight="1">
      <c r="B7" s="4" t="s">
        <v>0</v>
      </c>
      <c r="C7" s="149" t="s">
        <v>1</v>
      </c>
      <c r="D7" s="149"/>
      <c r="E7" s="149"/>
      <c r="F7" s="149"/>
      <c r="G7" s="5" t="s">
        <v>2</v>
      </c>
      <c r="H7" s="48" t="s">
        <v>57</v>
      </c>
      <c r="I7" s="150" t="s">
        <v>3</v>
      </c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  <c r="AA7" s="7"/>
      <c r="AB7" s="7"/>
      <c r="AC7" s="7"/>
      <c r="AD7" s="7"/>
      <c r="AE7" s="7"/>
      <c r="AF7" s="7"/>
    </row>
    <row r="8" spans="2:32" ht="16.5" customHeight="1">
      <c r="B8" s="99" t="s">
        <v>4</v>
      </c>
      <c r="C8" s="172" t="s">
        <v>5</v>
      </c>
      <c r="D8" s="173"/>
      <c r="E8" s="144" t="s">
        <v>76</v>
      </c>
      <c r="F8" s="144"/>
      <c r="G8" s="8">
        <v>2</v>
      </c>
      <c r="H8" s="153">
        <f>IF(P9&gt;=85,2,IF(P9&lt;=70,0,W10))</f>
        <v>0</v>
      </c>
      <c r="I8" s="9"/>
      <c r="J8" s="10"/>
      <c r="K8" s="11" t="s">
        <v>6</v>
      </c>
      <c r="L8" s="154">
        <v>65</v>
      </c>
      <c r="M8" s="154"/>
      <c r="N8" s="10"/>
      <c r="O8" s="10"/>
      <c r="P8" s="11" t="s">
        <v>7</v>
      </c>
      <c r="Q8" s="154">
        <v>65</v>
      </c>
      <c r="R8" s="154"/>
      <c r="S8" s="10"/>
      <c r="T8" s="10"/>
      <c r="U8" s="11" t="s">
        <v>8</v>
      </c>
      <c r="V8" s="154">
        <v>65</v>
      </c>
      <c r="W8" s="154"/>
      <c r="X8" s="12"/>
      <c r="Y8" s="13"/>
      <c r="AA8" s="27" t="s">
        <v>9</v>
      </c>
    </row>
    <row r="9" spans="2:32" ht="16.5" customHeight="1">
      <c r="B9" s="100"/>
      <c r="C9" s="174"/>
      <c r="D9" s="175"/>
      <c r="E9" s="144"/>
      <c r="F9" s="144"/>
      <c r="G9" s="46" t="s">
        <v>51</v>
      </c>
      <c r="H9" s="153"/>
      <c r="I9" s="14"/>
      <c r="J9" s="89" t="s">
        <v>10</v>
      </c>
      <c r="K9" s="89"/>
      <c r="L9" s="89"/>
      <c r="M9" s="89"/>
      <c r="N9" s="89"/>
      <c r="O9" s="89"/>
      <c r="P9" s="155">
        <f>AVERAGE(L8,Q8,V8)</f>
        <v>65</v>
      </c>
      <c r="Q9" s="155"/>
      <c r="R9" s="155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6.5" customHeight="1">
      <c r="B10" s="100"/>
      <c r="C10" s="174"/>
      <c r="D10" s="175"/>
      <c r="E10" s="144"/>
      <c r="F10" s="144"/>
      <c r="G10" s="8">
        <v>0</v>
      </c>
      <c r="H10" s="153"/>
      <c r="I10" s="18"/>
      <c r="J10" s="112" t="str">
        <f>"（"&amp;FIXED(G8,1)&amp;"×（"&amp;FIXED(P9,1)&amp;"－70）÷15） ="</f>
        <v>（2.0×（65.0－70）÷15） =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86">
        <f>IF(P9&gt;85,G8,IF(P9&lt;70,0,ROUND(G8*(P9-70)/15,1)))</f>
        <v>0</v>
      </c>
      <c r="X10" s="86"/>
      <c r="Y10" s="87"/>
    </row>
    <row r="11" spans="2:32" ht="16.5" customHeight="1">
      <c r="B11" s="100"/>
      <c r="C11" s="174"/>
      <c r="D11" s="175"/>
      <c r="E11" s="144" t="s">
        <v>77</v>
      </c>
      <c r="F11" s="144"/>
      <c r="G11" s="8">
        <v>2</v>
      </c>
      <c r="H11" s="76">
        <f>IF(I11=1,G11,IF(I11=2,G12,G13))</f>
        <v>0</v>
      </c>
      <c r="I11" s="19">
        <v>3</v>
      </c>
      <c r="J11" s="20"/>
      <c r="K11" s="159" t="s">
        <v>68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</row>
    <row r="12" spans="2:32" ht="16.5" customHeight="1">
      <c r="B12" s="100"/>
      <c r="C12" s="174"/>
      <c r="D12" s="175"/>
      <c r="E12" s="144"/>
      <c r="F12" s="144"/>
      <c r="G12" s="8">
        <v>1</v>
      </c>
      <c r="H12" s="77"/>
      <c r="I12" s="21"/>
      <c r="J12" s="22"/>
      <c r="K12" s="161" t="s">
        <v>69</v>
      </c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2"/>
    </row>
    <row r="13" spans="2:32" ht="16.5" customHeight="1">
      <c r="B13" s="100"/>
      <c r="C13" s="176"/>
      <c r="D13" s="177"/>
      <c r="E13" s="144"/>
      <c r="F13" s="144"/>
      <c r="G13" s="8">
        <v>0</v>
      </c>
      <c r="H13" s="77"/>
      <c r="I13" s="21"/>
      <c r="J13" s="22"/>
      <c r="K13" s="161" t="s">
        <v>65</v>
      </c>
      <c r="L13" s="161"/>
      <c r="M13" s="161"/>
      <c r="N13" s="161"/>
      <c r="O13" s="161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32" ht="16.5" customHeight="1">
      <c r="B14" s="100"/>
      <c r="C14" s="84" t="s">
        <v>13</v>
      </c>
      <c r="D14" s="84"/>
      <c r="E14" s="98" t="s">
        <v>78</v>
      </c>
      <c r="F14" s="98"/>
      <c r="G14" s="8">
        <v>2</v>
      </c>
      <c r="H14" s="76">
        <f>IF(I14=1,G14,IF(I14=2,G15,G16))</f>
        <v>0</v>
      </c>
      <c r="I14" s="19">
        <v>3</v>
      </c>
      <c r="J14" s="20"/>
      <c r="K14" s="161" t="s">
        <v>52</v>
      </c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2"/>
    </row>
    <row r="15" spans="2:32" ht="16.5" customHeight="1">
      <c r="B15" s="100"/>
      <c r="C15" s="84"/>
      <c r="D15" s="84"/>
      <c r="E15" s="98"/>
      <c r="F15" s="98"/>
      <c r="G15" s="8">
        <v>1</v>
      </c>
      <c r="H15" s="77"/>
      <c r="I15" s="21"/>
      <c r="J15" s="22"/>
      <c r="K15" s="161" t="s">
        <v>53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2"/>
    </row>
    <row r="16" spans="2:32" ht="16.5" customHeight="1">
      <c r="B16" s="100"/>
      <c r="C16" s="84"/>
      <c r="D16" s="84"/>
      <c r="E16" s="98"/>
      <c r="F16" s="98"/>
      <c r="G16" s="8">
        <v>0</v>
      </c>
      <c r="H16" s="158"/>
      <c r="I16" s="21"/>
      <c r="J16" s="22"/>
      <c r="K16" s="171" t="s">
        <v>54</v>
      </c>
      <c r="L16" s="171"/>
      <c r="M16" s="171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>
      <c r="B17" s="101"/>
      <c r="C17" s="84" t="s">
        <v>71</v>
      </c>
      <c r="D17" s="84"/>
      <c r="E17" s="98" t="s">
        <v>72</v>
      </c>
      <c r="F17" s="98"/>
      <c r="G17" s="8">
        <v>2</v>
      </c>
      <c r="H17" s="76">
        <f>IF(I17=1,G17,IF(I17=2,G18,G19))</f>
        <v>0</v>
      </c>
      <c r="I17" s="21">
        <v>3</v>
      </c>
      <c r="J17" s="22"/>
      <c r="K17" s="163" t="s">
        <v>73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4"/>
    </row>
    <row r="18" spans="2:36" ht="16.5" customHeight="1">
      <c r="B18" s="101"/>
      <c r="C18" s="84"/>
      <c r="D18" s="84"/>
      <c r="E18" s="98"/>
      <c r="F18" s="98"/>
      <c r="G18" s="8">
        <v>1</v>
      </c>
      <c r="H18" s="77"/>
      <c r="I18" s="21"/>
      <c r="J18" s="22"/>
      <c r="K18" s="163" t="s">
        <v>74</v>
      </c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4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>
      <c r="B19" s="102"/>
      <c r="C19" s="84"/>
      <c r="D19" s="84"/>
      <c r="E19" s="98"/>
      <c r="F19" s="98"/>
      <c r="G19" s="8">
        <v>0</v>
      </c>
      <c r="H19" s="158"/>
      <c r="I19" s="21"/>
      <c r="J19" s="22"/>
      <c r="K19" s="73" t="s">
        <v>75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4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>
      <c r="B20" s="83" t="s">
        <v>17</v>
      </c>
      <c r="C20" s="84" t="s">
        <v>18</v>
      </c>
      <c r="D20" s="84"/>
      <c r="E20" s="98" t="s">
        <v>50</v>
      </c>
      <c r="F20" s="98"/>
      <c r="G20" s="8">
        <v>3</v>
      </c>
      <c r="H20" s="76">
        <f>IF(I20=1,G20,IF(I20=2,G21,G22))</f>
        <v>0</v>
      </c>
      <c r="I20" s="19">
        <v>3</v>
      </c>
      <c r="J20" s="20"/>
      <c r="K20" s="78" t="s">
        <v>79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  <c r="AA20" s="129" t="str">
        <f>+E20</f>
        <v>保有資格</v>
      </c>
      <c r="AB20" s="130">
        <v>0</v>
      </c>
      <c r="AC20" s="130"/>
      <c r="AD20" s="130"/>
      <c r="AE20" s="130">
        <v>0</v>
      </c>
      <c r="AF20" s="130"/>
      <c r="AG20" s="130"/>
      <c r="AH20" s="130">
        <v>0</v>
      </c>
      <c r="AI20" s="130"/>
      <c r="AJ20" s="131"/>
    </row>
    <row r="21" spans="2:36" ht="16.5" customHeight="1">
      <c r="B21" s="83"/>
      <c r="C21" s="84"/>
      <c r="D21" s="84"/>
      <c r="E21" s="98"/>
      <c r="F21" s="98"/>
      <c r="G21" s="8">
        <v>1.5</v>
      </c>
      <c r="H21" s="77"/>
      <c r="I21" s="21"/>
      <c r="J21" s="22"/>
      <c r="K21" s="91" t="s">
        <v>80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2"/>
      <c r="AA21" s="129"/>
      <c r="AB21" s="130"/>
      <c r="AC21" s="130"/>
      <c r="AD21" s="130"/>
      <c r="AE21" s="130"/>
      <c r="AF21" s="130"/>
      <c r="AG21" s="130"/>
      <c r="AH21" s="130"/>
      <c r="AI21" s="130"/>
      <c r="AJ21" s="131"/>
    </row>
    <row r="22" spans="2:36" ht="16.5" customHeight="1">
      <c r="B22" s="83"/>
      <c r="C22" s="84"/>
      <c r="D22" s="84"/>
      <c r="E22" s="98"/>
      <c r="F22" s="98"/>
      <c r="G22" s="8">
        <v>0</v>
      </c>
      <c r="H22" s="77"/>
      <c r="I22" s="24"/>
      <c r="J22" s="25"/>
      <c r="K22" s="103" t="s">
        <v>54</v>
      </c>
      <c r="L22" s="103"/>
      <c r="M22" s="103"/>
      <c r="N22" s="103"/>
      <c r="O22" s="54"/>
      <c r="P22" s="96"/>
      <c r="Q22" s="96"/>
      <c r="R22" s="96"/>
      <c r="S22" s="96"/>
      <c r="T22" s="96"/>
      <c r="U22" s="96"/>
      <c r="V22" s="96"/>
      <c r="W22" s="96"/>
      <c r="X22" s="96"/>
      <c r="Y22" s="97"/>
      <c r="AA22" s="129"/>
      <c r="AB22" s="130"/>
      <c r="AC22" s="130"/>
      <c r="AD22" s="130"/>
      <c r="AE22" s="130"/>
      <c r="AF22" s="130"/>
      <c r="AG22" s="130"/>
      <c r="AH22" s="130"/>
      <c r="AI22" s="130"/>
      <c r="AJ22" s="131"/>
    </row>
    <row r="23" spans="2:36" ht="16.5" customHeight="1">
      <c r="B23" s="83"/>
      <c r="C23" s="84" t="s">
        <v>19</v>
      </c>
      <c r="D23" s="84"/>
      <c r="E23" s="144" t="s">
        <v>81</v>
      </c>
      <c r="F23" s="144"/>
      <c r="G23" s="8">
        <v>3</v>
      </c>
      <c r="H23" s="76">
        <f>W25</f>
        <v>0</v>
      </c>
      <c r="I23" s="32"/>
      <c r="J23" s="89" t="s">
        <v>20</v>
      </c>
      <c r="K23" s="89"/>
      <c r="L23" s="89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52"/>
      <c r="Y23" s="53"/>
      <c r="AA23" s="68" t="s">
        <v>21</v>
      </c>
      <c r="AB23" s="146">
        <v>25</v>
      </c>
      <c r="AC23" s="146"/>
      <c r="AD23" s="60" t="s">
        <v>22</v>
      </c>
      <c r="AE23" s="146">
        <v>25</v>
      </c>
      <c r="AF23" s="146"/>
      <c r="AG23" s="60" t="s">
        <v>22</v>
      </c>
      <c r="AH23" s="146">
        <v>25</v>
      </c>
      <c r="AI23" s="146"/>
      <c r="AJ23" s="61" t="s">
        <v>22</v>
      </c>
    </row>
    <row r="24" spans="2:36" ht="16.5" customHeight="1">
      <c r="B24" s="83"/>
      <c r="C24" s="84"/>
      <c r="D24" s="84"/>
      <c r="E24" s="144"/>
      <c r="F24" s="144"/>
      <c r="G24" s="46" t="s">
        <v>51</v>
      </c>
      <c r="H24" s="94"/>
      <c r="I24" s="26"/>
      <c r="J24" s="89" t="s">
        <v>23</v>
      </c>
      <c r="K24" s="89"/>
      <c r="L24" s="89"/>
      <c r="M24" s="89"/>
      <c r="N24" s="89"/>
      <c r="O24" s="90">
        <v>25</v>
      </c>
      <c r="P24" s="90"/>
      <c r="Q24" s="1" t="s">
        <v>22</v>
      </c>
      <c r="S24" s="27"/>
      <c r="T24" s="28"/>
      <c r="U24" s="28"/>
      <c r="V24" s="28"/>
      <c r="W24" s="28"/>
      <c r="X24" s="28"/>
      <c r="Y24" s="29"/>
      <c r="AA24" s="129" t="s">
        <v>24</v>
      </c>
      <c r="AB24" s="113">
        <f>IF(AB23&gt;50,G23,IF(AB23&lt;25,0,ROUND(G23*(AB23-25)/25,1)))</f>
        <v>0</v>
      </c>
      <c r="AC24" s="113"/>
      <c r="AD24" s="113"/>
      <c r="AE24" s="113">
        <f>IF(AE23&gt;50,G23,IF(AE23&lt;25,0,ROUND(G23*(AE23-25)/25,1)))</f>
        <v>0</v>
      </c>
      <c r="AF24" s="113"/>
      <c r="AG24" s="113"/>
      <c r="AH24" s="113">
        <f>IF(AH23&gt;50,G23,IF(AH23&lt;25,0,ROUND(G23*(AH23-25)/25,1)))</f>
        <v>0</v>
      </c>
      <c r="AI24" s="113"/>
      <c r="AJ24" s="114"/>
    </row>
    <row r="25" spans="2:36" ht="16.5" customHeight="1">
      <c r="B25" s="83"/>
      <c r="C25" s="84"/>
      <c r="D25" s="84"/>
      <c r="E25" s="144"/>
      <c r="F25" s="144"/>
      <c r="G25" s="8">
        <v>0</v>
      </c>
      <c r="H25" s="95"/>
      <c r="I25" s="18"/>
      <c r="J25" s="88" t="str">
        <f>IF(O24&lt;=25,"25単位以下　＝","（"&amp;FIXED(G23,1)&amp;"×（"&amp;FIXED(O24,1)&amp;"－25）÷25）） =")</f>
        <v>25単位以下　＝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6">
        <f>IF(O24&gt;50,G23,IF(O24&lt;25,0,ROUND(G23*(O24-25)/25,1)))</f>
        <v>0</v>
      </c>
      <c r="X25" s="86"/>
      <c r="Y25" s="87"/>
      <c r="AA25" s="129"/>
      <c r="AB25" s="113">
        <f>IF(T24&gt;50,L23,IF(T24&lt;25,0,ROUND(L23*(T24-25)/25,1)))</f>
        <v>0</v>
      </c>
      <c r="AC25" s="113"/>
      <c r="AD25" s="113"/>
      <c r="AE25" s="113">
        <f>IF(W24&gt;50,O23,IF(W24&lt;25,0,ROUND(O23*(W24-25)/25,1)))</f>
        <v>0</v>
      </c>
      <c r="AF25" s="113"/>
      <c r="AG25" s="113"/>
      <c r="AH25" s="113">
        <f>IF(Z24&gt;50,R23,IF(Z24&lt;25,0,ROUND(R23*(Z24-25)/25,1)))</f>
        <v>0</v>
      </c>
      <c r="AI25" s="113"/>
      <c r="AJ25" s="114"/>
    </row>
    <row r="26" spans="2:36" ht="16.5" customHeight="1">
      <c r="B26" s="83"/>
      <c r="C26" s="165" t="s">
        <v>25</v>
      </c>
      <c r="D26" s="166"/>
      <c r="E26" s="144" t="s">
        <v>82</v>
      </c>
      <c r="F26" s="144"/>
      <c r="G26" s="8">
        <v>7</v>
      </c>
      <c r="H26" s="76">
        <f>IF(I26=1,G26,IF(I26=2,G27,G28))</f>
        <v>0</v>
      </c>
      <c r="I26" s="30">
        <v>3</v>
      </c>
      <c r="J26" s="31"/>
      <c r="K26" s="127" t="s">
        <v>83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  <c r="AA26" s="129" t="s">
        <v>26</v>
      </c>
      <c r="AB26" s="130">
        <v>6</v>
      </c>
      <c r="AC26" s="130"/>
      <c r="AD26" s="130"/>
      <c r="AE26" s="130">
        <v>0</v>
      </c>
      <c r="AF26" s="130"/>
      <c r="AG26" s="130"/>
      <c r="AH26" s="130">
        <v>0</v>
      </c>
      <c r="AI26" s="130"/>
      <c r="AJ26" s="131"/>
    </row>
    <row r="27" spans="2:36" ht="16.5" customHeight="1">
      <c r="B27" s="83"/>
      <c r="C27" s="167"/>
      <c r="D27" s="168"/>
      <c r="E27" s="144"/>
      <c r="F27" s="144"/>
      <c r="G27" s="8">
        <v>3.5</v>
      </c>
      <c r="H27" s="77"/>
      <c r="I27" s="26"/>
      <c r="J27" s="31"/>
      <c r="K27" s="132" t="s">
        <v>84</v>
      </c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3"/>
      <c r="AA27" s="129"/>
      <c r="AB27" s="130"/>
      <c r="AC27" s="130"/>
      <c r="AD27" s="130"/>
      <c r="AE27" s="130"/>
      <c r="AF27" s="130"/>
      <c r="AG27" s="130"/>
      <c r="AH27" s="130"/>
      <c r="AI27" s="130"/>
      <c r="AJ27" s="131"/>
    </row>
    <row r="28" spans="2:36" ht="16.5" customHeight="1">
      <c r="B28" s="83"/>
      <c r="C28" s="167"/>
      <c r="D28" s="168"/>
      <c r="E28" s="144"/>
      <c r="F28" s="144"/>
      <c r="G28" s="8">
        <v>0</v>
      </c>
      <c r="H28" s="77"/>
      <c r="I28" s="24"/>
      <c r="J28" s="31"/>
      <c r="K28" s="103" t="s">
        <v>54</v>
      </c>
      <c r="L28" s="103"/>
      <c r="M28" s="103"/>
      <c r="N28" s="103"/>
      <c r="O28" s="23"/>
      <c r="P28" s="96"/>
      <c r="Q28" s="96"/>
      <c r="R28" s="96"/>
      <c r="S28" s="96"/>
      <c r="T28" s="96"/>
      <c r="U28" s="96"/>
      <c r="V28" s="96"/>
      <c r="W28" s="96"/>
      <c r="X28" s="96"/>
      <c r="Y28" s="97"/>
      <c r="AA28" s="129"/>
      <c r="AB28" s="130"/>
      <c r="AC28" s="130"/>
      <c r="AD28" s="130"/>
      <c r="AE28" s="130"/>
      <c r="AF28" s="130"/>
      <c r="AG28" s="130"/>
      <c r="AH28" s="130"/>
      <c r="AI28" s="130"/>
      <c r="AJ28" s="131"/>
    </row>
    <row r="29" spans="2:36" ht="16.5" customHeight="1">
      <c r="B29" s="83"/>
      <c r="C29" s="167"/>
      <c r="D29" s="168"/>
      <c r="E29" s="144" t="s">
        <v>85</v>
      </c>
      <c r="F29" s="98"/>
      <c r="G29" s="8">
        <v>6</v>
      </c>
      <c r="H29" s="153">
        <f>W31</f>
        <v>0</v>
      </c>
      <c r="I29" s="9"/>
      <c r="J29" s="10"/>
      <c r="K29" s="11" t="s">
        <v>6</v>
      </c>
      <c r="L29" s="154">
        <v>65</v>
      </c>
      <c r="M29" s="154"/>
      <c r="N29" s="10"/>
      <c r="O29" s="10"/>
      <c r="P29" s="11" t="s">
        <v>7</v>
      </c>
      <c r="Q29" s="154">
        <v>65</v>
      </c>
      <c r="R29" s="154"/>
      <c r="S29" s="10"/>
      <c r="T29" s="10"/>
      <c r="U29" s="11" t="s">
        <v>8</v>
      </c>
      <c r="V29" s="154">
        <v>65</v>
      </c>
      <c r="W29" s="154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>
      <c r="B30" s="83"/>
      <c r="C30" s="167"/>
      <c r="D30" s="168"/>
      <c r="E30" s="98"/>
      <c r="F30" s="98"/>
      <c r="G30" s="46" t="s">
        <v>51</v>
      </c>
      <c r="H30" s="153"/>
      <c r="I30" s="14"/>
      <c r="J30" s="89" t="s">
        <v>10</v>
      </c>
      <c r="K30" s="89"/>
      <c r="L30" s="89"/>
      <c r="M30" s="89"/>
      <c r="N30" s="89"/>
      <c r="O30" s="89"/>
      <c r="P30" s="155">
        <f>ROUND((ROUNDDOWN(L29,1)+ROUNDDOWN(Q29,1)+ROUNDDOWN(V29,1))/3,1)</f>
        <v>65</v>
      </c>
      <c r="Q30" s="155"/>
      <c r="R30" s="155"/>
      <c r="S30" s="1" t="s">
        <v>11</v>
      </c>
      <c r="T30" s="15" t="s">
        <v>12</v>
      </c>
      <c r="U30" s="156"/>
      <c r="V30" s="156"/>
      <c r="W30" s="156"/>
      <c r="X30" s="156"/>
      <c r="Y30" s="157"/>
      <c r="AA30" s="69" t="s">
        <v>28</v>
      </c>
      <c r="AB30" s="104">
        <f>ROUND((ROUNDDOWN(AB29,1)+ROUNDDOWN(AC29,1)+ROUNDDOWN(AD29,1))/3,1)</f>
        <v>65</v>
      </c>
      <c r="AC30" s="105"/>
      <c r="AD30" s="106"/>
      <c r="AE30" s="107">
        <f>ROUND((AE29+AF29+AG29)/3,1)</f>
        <v>65</v>
      </c>
      <c r="AF30" s="107"/>
      <c r="AG30" s="107"/>
      <c r="AH30" s="107">
        <f>ROUND((AH29+AI29+AJ29)/3,1)</f>
        <v>65</v>
      </c>
      <c r="AI30" s="107"/>
      <c r="AJ30" s="111"/>
    </row>
    <row r="31" spans="2:36" ht="16.5" customHeight="1">
      <c r="B31" s="83"/>
      <c r="C31" s="167"/>
      <c r="D31" s="168"/>
      <c r="E31" s="98"/>
      <c r="F31" s="98"/>
      <c r="G31" s="8">
        <v>0</v>
      </c>
      <c r="H31" s="153"/>
      <c r="I31" s="18"/>
      <c r="J31" s="112" t="str">
        <f>"（"&amp;FIXED(G29,1)&amp;"×（"&amp;FIXED(P30,1)&amp;"－70）÷15） ="</f>
        <v>（6.0×（65.0－70）÷15） =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86">
        <f>IF(P30&gt;85,G29,IF(P30&lt;70,0,ROUND(G29*(P30-70)/15,1)))</f>
        <v>0</v>
      </c>
      <c r="X31" s="86"/>
      <c r="Y31" s="87"/>
      <c r="AA31" s="69" t="s">
        <v>29</v>
      </c>
      <c r="AB31" s="113">
        <f>IF(AB30&gt;80,G29,IF(AB30&lt;70,0,ROUND(G29*(AB30-70)/10,1)))</f>
        <v>0</v>
      </c>
      <c r="AC31" s="113"/>
      <c r="AD31" s="113"/>
      <c r="AE31" s="113">
        <f>IF(AE30&gt;80,G29,IF(AE30&lt;70,0,ROUND(G29*(AE30-70)/10,1)))</f>
        <v>0</v>
      </c>
      <c r="AF31" s="113"/>
      <c r="AG31" s="113"/>
      <c r="AH31" s="113">
        <f>IF(AH30&gt;80,G29,IF(AH30&lt;70,0,ROUND(G29*(AH30-70)/10,1)))</f>
        <v>0</v>
      </c>
      <c r="AI31" s="113"/>
      <c r="AJ31" s="114"/>
    </row>
    <row r="32" spans="2:36" ht="16.5" customHeight="1">
      <c r="B32" s="83"/>
      <c r="C32" s="167"/>
      <c r="D32" s="168"/>
      <c r="E32" s="93" t="s">
        <v>88</v>
      </c>
      <c r="F32" s="93"/>
      <c r="G32" s="8">
        <v>3</v>
      </c>
      <c r="H32" s="76">
        <f>IF(I32=1,G32,IF(I32=2,G33,G34))</f>
        <v>0</v>
      </c>
      <c r="I32" s="19">
        <v>3</v>
      </c>
      <c r="J32" s="20"/>
      <c r="K32" s="159" t="s">
        <v>63</v>
      </c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60"/>
      <c r="AA32" s="115" t="s">
        <v>67</v>
      </c>
      <c r="AB32" s="118">
        <v>0</v>
      </c>
      <c r="AC32" s="119"/>
      <c r="AD32" s="120"/>
      <c r="AE32" s="108">
        <v>0</v>
      </c>
      <c r="AF32" s="108"/>
      <c r="AG32" s="108"/>
      <c r="AH32" s="108">
        <v>0</v>
      </c>
      <c r="AI32" s="108"/>
      <c r="AJ32" s="141"/>
    </row>
    <row r="33" spans="2:36" ht="16.5" customHeight="1">
      <c r="B33" s="83"/>
      <c r="C33" s="167"/>
      <c r="D33" s="168"/>
      <c r="E33" s="93"/>
      <c r="F33" s="93"/>
      <c r="G33" s="8">
        <v>1.5</v>
      </c>
      <c r="H33" s="77"/>
      <c r="I33" s="21"/>
      <c r="J33" s="22"/>
      <c r="K33" s="161" t="s">
        <v>64</v>
      </c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2"/>
      <c r="AA33" s="116"/>
      <c r="AB33" s="121"/>
      <c r="AC33" s="122"/>
      <c r="AD33" s="123"/>
      <c r="AE33" s="109"/>
      <c r="AF33" s="109"/>
      <c r="AG33" s="109"/>
      <c r="AH33" s="109"/>
      <c r="AI33" s="109"/>
      <c r="AJ33" s="142"/>
    </row>
    <row r="34" spans="2:36" ht="16.5" customHeight="1">
      <c r="B34" s="83"/>
      <c r="C34" s="169"/>
      <c r="D34" s="170"/>
      <c r="E34" s="93"/>
      <c r="F34" s="93"/>
      <c r="G34" s="8">
        <v>0</v>
      </c>
      <c r="H34" s="77"/>
      <c r="I34" s="21"/>
      <c r="J34" s="25"/>
      <c r="K34" s="103" t="s">
        <v>65</v>
      </c>
      <c r="L34" s="103"/>
      <c r="M34" s="103"/>
      <c r="N34" s="103"/>
      <c r="O34" s="103"/>
      <c r="P34" s="96"/>
      <c r="Q34" s="96"/>
      <c r="R34" s="96"/>
      <c r="S34" s="96"/>
      <c r="T34" s="96"/>
      <c r="U34" s="96"/>
      <c r="V34" s="96"/>
      <c r="W34" s="96"/>
      <c r="X34" s="96"/>
      <c r="Y34" s="97"/>
      <c r="AA34" s="117"/>
      <c r="AB34" s="124"/>
      <c r="AC34" s="125"/>
      <c r="AD34" s="126"/>
      <c r="AE34" s="110"/>
      <c r="AF34" s="110"/>
      <c r="AG34" s="110"/>
      <c r="AH34" s="110"/>
      <c r="AI34" s="110"/>
      <c r="AJ34" s="143"/>
    </row>
    <row r="35" spans="2:36" ht="16.5" customHeight="1">
      <c r="B35" s="83" t="s">
        <v>30</v>
      </c>
      <c r="C35" s="84" t="s">
        <v>18</v>
      </c>
      <c r="D35" s="84"/>
      <c r="E35" s="75" t="s">
        <v>50</v>
      </c>
      <c r="F35" s="75"/>
      <c r="G35" s="8">
        <v>5</v>
      </c>
      <c r="H35" s="76">
        <f>IF(I35=1,G35,IF(I35=2,G36,G37))</f>
        <v>0</v>
      </c>
      <c r="I35" s="19">
        <v>3</v>
      </c>
      <c r="J35" s="20"/>
      <c r="K35" s="78" t="s">
        <v>79</v>
      </c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9"/>
      <c r="AA35" s="64" t="s">
        <v>31</v>
      </c>
      <c r="AB35" s="138">
        <f>AB20+AB24+AB26+AB31+AB32</f>
        <v>6</v>
      </c>
      <c r="AC35" s="139"/>
      <c r="AD35" s="140"/>
      <c r="AE35" s="134">
        <f>AE20+AE24+AE26+AE31+AE32</f>
        <v>0</v>
      </c>
      <c r="AF35" s="135"/>
      <c r="AG35" s="136"/>
      <c r="AH35" s="134">
        <f>AH20+AH24+AH26+AH31+AH32</f>
        <v>0</v>
      </c>
      <c r="AI35" s="135"/>
      <c r="AJ35" s="137"/>
    </row>
    <row r="36" spans="2:36" ht="16.5" customHeight="1">
      <c r="B36" s="83"/>
      <c r="C36" s="84"/>
      <c r="D36" s="84"/>
      <c r="E36" s="75"/>
      <c r="F36" s="75"/>
      <c r="G36" s="8">
        <v>2.5</v>
      </c>
      <c r="H36" s="77"/>
      <c r="I36" s="21"/>
      <c r="J36" s="22"/>
      <c r="K36" s="91" t="s">
        <v>87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2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>
      <c r="B37" s="83"/>
      <c r="C37" s="84"/>
      <c r="D37" s="84"/>
      <c r="E37" s="75"/>
      <c r="F37" s="75"/>
      <c r="G37" s="8">
        <v>0</v>
      </c>
      <c r="H37" s="77"/>
      <c r="I37" s="24"/>
      <c r="J37" s="25"/>
      <c r="K37" s="103" t="s">
        <v>54</v>
      </c>
      <c r="L37" s="103"/>
      <c r="M37" s="103"/>
      <c r="N37" s="103"/>
      <c r="O37" s="54"/>
      <c r="P37" s="96"/>
      <c r="Q37" s="96"/>
      <c r="R37" s="96"/>
      <c r="S37" s="96"/>
      <c r="T37" s="96"/>
      <c r="U37" s="96"/>
      <c r="V37" s="96"/>
      <c r="W37" s="96"/>
      <c r="X37" s="96"/>
      <c r="Y37" s="97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>
      <c r="B38" s="83"/>
      <c r="C38" s="84" t="s">
        <v>19</v>
      </c>
      <c r="D38" s="84"/>
      <c r="E38" s="93" t="s">
        <v>86</v>
      </c>
      <c r="F38" s="93"/>
      <c r="G38" s="8">
        <v>5</v>
      </c>
      <c r="H38" s="76">
        <f>W40</f>
        <v>0</v>
      </c>
      <c r="I38" s="32"/>
      <c r="J38" s="89" t="s">
        <v>20</v>
      </c>
      <c r="K38" s="89"/>
      <c r="L38" s="89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>
      <c r="B39" s="83"/>
      <c r="C39" s="84"/>
      <c r="D39" s="84"/>
      <c r="E39" s="93"/>
      <c r="F39" s="93"/>
      <c r="G39" s="46" t="s">
        <v>51</v>
      </c>
      <c r="H39" s="94"/>
      <c r="I39" s="26"/>
      <c r="J39" s="89" t="s">
        <v>23</v>
      </c>
      <c r="K39" s="89"/>
      <c r="L39" s="89"/>
      <c r="M39" s="89"/>
      <c r="N39" s="89"/>
      <c r="O39" s="90">
        <v>25</v>
      </c>
      <c r="P39" s="90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>
      <c r="B40" s="83"/>
      <c r="C40" s="84"/>
      <c r="D40" s="84"/>
      <c r="E40" s="93"/>
      <c r="F40" s="93"/>
      <c r="G40" s="8">
        <v>0</v>
      </c>
      <c r="H40" s="95"/>
      <c r="I40" s="18"/>
      <c r="J40" s="88" t="str">
        <f>IF(O39&lt;=25,"25単位以下　＝","（"&amp;FIXED(G38,1)&amp;"×（"&amp;FIXED(O39,1)&amp;"－25）÷25）） =")</f>
        <v>25単位以下　＝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6">
        <f>IF(O39&gt;50,G38,IF(O39&lt;25,0,ROUND(G38*(O39-25)/25,1)))</f>
        <v>0</v>
      </c>
      <c r="X40" s="86"/>
      <c r="Y40" s="87"/>
    </row>
    <row r="41" spans="2:36" ht="18" customHeight="1">
      <c r="B41" s="80" t="s">
        <v>59</v>
      </c>
      <c r="C41" s="81"/>
      <c r="D41" s="81"/>
      <c r="E41" s="81"/>
      <c r="F41" s="82"/>
      <c r="G41" s="8">
        <f>G38+G35+G32+G29+G26+G23+G20+G17+G14+G11+G8</f>
        <v>40</v>
      </c>
      <c r="H41" s="47">
        <f>SUM(H8:H40)</f>
        <v>0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2">
      <c r="C47" t="s">
        <v>33</v>
      </c>
      <c r="D47" s="36" t="s">
        <v>36</v>
      </c>
      <c r="E47" s="36"/>
      <c r="F47" s="36"/>
    </row>
    <row r="48" spans="2:36" ht="13.2">
      <c r="C48"/>
      <c r="D48" s="55" t="s">
        <v>61</v>
      </c>
      <c r="E48" s="36"/>
      <c r="F48" s="36"/>
    </row>
    <row r="49" spans="3:6" ht="13.2">
      <c r="C49"/>
      <c r="D49" s="36" t="s">
        <v>34</v>
      </c>
      <c r="E49" s="36"/>
      <c r="F49" s="36"/>
    </row>
    <row r="50" spans="3:6" ht="13.2">
      <c r="C50"/>
      <c r="D50" s="55" t="s">
        <v>62</v>
      </c>
      <c r="E50" s="36"/>
      <c r="F50" s="36"/>
    </row>
    <row r="51" spans="3:6" ht="13.2">
      <c r="C51"/>
      <c r="D51" s="36" t="s">
        <v>37</v>
      </c>
      <c r="E51" s="36"/>
      <c r="F51" s="36"/>
    </row>
    <row r="52" spans="3:6" ht="13.2">
      <c r="C52"/>
      <c r="D52" t="s">
        <v>38</v>
      </c>
      <c r="E52" s="36"/>
      <c r="F52" s="36"/>
    </row>
    <row r="53" spans="3:6" ht="13.2">
      <c r="C53"/>
      <c r="D53" s="36" t="s">
        <v>39</v>
      </c>
      <c r="E53" s="36"/>
      <c r="F53" s="36"/>
    </row>
    <row r="54" spans="3:6" ht="13.2">
      <c r="C54"/>
      <c r="D54" t="s">
        <v>40</v>
      </c>
      <c r="E54" s="36"/>
      <c r="F54" s="36"/>
    </row>
    <row r="55" spans="3:6" ht="13.2">
      <c r="C55"/>
      <c r="D55" s="36" t="s">
        <v>41</v>
      </c>
      <c r="E55" s="36"/>
      <c r="F55" s="36"/>
    </row>
    <row r="56" spans="3:6" ht="13.2">
      <c r="C56"/>
      <c r="D56" s="55" t="s">
        <v>66</v>
      </c>
      <c r="E56" s="36"/>
      <c r="F56" s="36"/>
    </row>
    <row r="57" spans="3:6" ht="13.2">
      <c r="C57"/>
      <c r="D57" s="36" t="s">
        <v>42</v>
      </c>
      <c r="E57" s="36"/>
      <c r="F57" s="36"/>
    </row>
    <row r="58" spans="3:6" ht="13.2">
      <c r="C58"/>
      <c r="D58" s="36" t="s">
        <v>43</v>
      </c>
      <c r="E58" s="36"/>
      <c r="F58"/>
    </row>
    <row r="59" spans="3:6" ht="13.2">
      <c r="C59"/>
      <c r="D59" s="36" t="s">
        <v>44</v>
      </c>
      <c r="E59" s="36"/>
      <c r="F59"/>
    </row>
    <row r="60" spans="3:6" ht="13.2">
      <c r="C60"/>
      <c r="D60" s="36" t="s">
        <v>45</v>
      </c>
      <c r="E60" s="36"/>
      <c r="F60" s="36"/>
    </row>
    <row r="61" spans="3:6" ht="13.2">
      <c r="C61"/>
      <c r="D61" s="36" t="s">
        <v>35</v>
      </c>
      <c r="E61" s="36"/>
      <c r="F61" s="36"/>
    </row>
    <row r="62" spans="3:6" ht="13.2">
      <c r="C62"/>
      <c r="D62" s="37" t="s">
        <v>46</v>
      </c>
      <c r="E62"/>
      <c r="F62" s="37"/>
    </row>
    <row r="63" spans="3:6" ht="13.2">
      <c r="C63"/>
      <c r="D63" s="36" t="s">
        <v>47</v>
      </c>
      <c r="E63"/>
    </row>
    <row r="64" spans="3:6" ht="13.2">
      <c r="C64"/>
      <c r="D64" s="36" t="s">
        <v>48</v>
      </c>
      <c r="E64" s="36"/>
    </row>
    <row r="65" spans="4:4" ht="13.2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106680</xdr:colOff>
                    <xdr:row>13</xdr:row>
                    <xdr:rowOff>0</xdr:rowOff>
                  </from>
                  <to>
                    <xdr:col>10</xdr:col>
                    <xdr:colOff>106680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106680</xdr:colOff>
                    <xdr:row>14</xdr:row>
                    <xdr:rowOff>0</xdr:rowOff>
                  </from>
                  <to>
                    <xdr:col>10</xdr:col>
                    <xdr:colOff>106680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106680</xdr:colOff>
                    <xdr:row>15</xdr:row>
                    <xdr:rowOff>0</xdr:rowOff>
                  </from>
                  <to>
                    <xdr:col>10</xdr:col>
                    <xdr:colOff>106680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106680</xdr:colOff>
                    <xdr:row>10</xdr:row>
                    <xdr:rowOff>0</xdr:rowOff>
                  </from>
                  <to>
                    <xdr:col>10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106680</xdr:colOff>
                    <xdr:row>11</xdr:row>
                    <xdr:rowOff>0</xdr:rowOff>
                  </from>
                  <to>
                    <xdr:col>10</xdr:col>
                    <xdr:colOff>106680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106680</xdr:colOff>
                    <xdr:row>12</xdr:row>
                    <xdr:rowOff>0</xdr:rowOff>
                  </from>
                  <to>
                    <xdr:col>10</xdr:col>
                    <xdr:colOff>106680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Option Button 11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0</xdr:rowOff>
                  </from>
                  <to>
                    <xdr:col>10</xdr:col>
                    <xdr:colOff>114300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Option Button 13">
              <controlPr defaultSize="0" autoFill="0" autoLine="0" autoPict="0">
                <anchor moveWithCells="1">
                  <from>
                    <xdr:col>8</xdr:col>
                    <xdr:colOff>106680</xdr:colOff>
                    <xdr:row>25</xdr:row>
                    <xdr:rowOff>0</xdr:rowOff>
                  </from>
                  <to>
                    <xdr:col>10</xdr:col>
                    <xdr:colOff>106680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Option Button 14">
              <controlPr defaultSize="0" autoFill="0" autoLine="0" autoPict="0">
                <anchor moveWithCells="1">
                  <from>
                    <xdr:col>8</xdr:col>
                    <xdr:colOff>106680</xdr:colOff>
                    <xdr:row>26</xdr:row>
                    <xdr:rowOff>0</xdr:rowOff>
                  </from>
                  <to>
                    <xdr:col>10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Option Button 15">
              <controlPr defaultSize="0" autoFill="0" autoLine="0" autoPict="0">
                <anchor moveWithCells="1">
                  <from>
                    <xdr:col>8</xdr:col>
                    <xdr:colOff>106680</xdr:colOff>
                    <xdr:row>27</xdr:row>
                    <xdr:rowOff>0</xdr:rowOff>
                  </from>
                  <to>
                    <xdr:col>10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Option Button 17">
              <controlPr defaultSize="0" autoFill="0" autoLine="0" autoPict="0">
                <anchor moveWithCells="1">
                  <from>
                    <xdr:col>8</xdr:col>
                    <xdr:colOff>106680</xdr:colOff>
                    <xdr:row>31</xdr:row>
                    <xdr:rowOff>0</xdr:rowOff>
                  </from>
                  <to>
                    <xdr:col>10</xdr:col>
                    <xdr:colOff>106680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Option Button 18">
              <controlPr defaultSize="0" autoFill="0" autoLine="0" autoPict="0">
                <anchor moveWithCells="1">
                  <from>
                    <xdr:col>8</xdr:col>
                    <xdr:colOff>106680</xdr:colOff>
                    <xdr:row>32</xdr:row>
                    <xdr:rowOff>0</xdr:rowOff>
                  </from>
                  <to>
                    <xdr:col>10</xdr:col>
                    <xdr:colOff>106680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Option Button 20">
              <controlPr defaultSize="0" autoFill="0" autoLine="0" autoPict="0">
                <anchor moveWithCells="1">
                  <from>
                    <xdr:col>8</xdr:col>
                    <xdr:colOff>106680</xdr:colOff>
                    <xdr:row>33</xdr:row>
                    <xdr:rowOff>0</xdr:rowOff>
                  </from>
                  <to>
                    <xdr:col>10</xdr:col>
                    <xdr:colOff>106680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Option Button 21">
              <controlPr defaultSize="0" autoFill="0" autoLine="0" autoPict="0">
                <anchor moveWithCells="1">
                  <from>
                    <xdr:col>8</xdr:col>
                    <xdr:colOff>106680</xdr:colOff>
                    <xdr:row>34</xdr:row>
                    <xdr:rowOff>0</xdr:rowOff>
                  </from>
                  <to>
                    <xdr:col>10</xdr:col>
                    <xdr:colOff>106680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Option Button 22">
              <controlPr defaultSize="0" autoFill="0" autoLine="0" autoPict="0">
                <anchor moveWithCells="1">
                  <from>
                    <xdr:col>8</xdr:col>
                    <xdr:colOff>106680</xdr:colOff>
                    <xdr:row>35</xdr:row>
                    <xdr:rowOff>0</xdr:rowOff>
                  </from>
                  <to>
                    <xdr:col>10</xdr:col>
                    <xdr:colOff>106680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Option Button 23">
              <controlPr defaultSize="0" autoFill="0" autoLine="0" autoPict="0">
                <anchor moveWithCells="1">
                  <from>
                    <xdr:col>8</xdr:col>
                    <xdr:colOff>106680</xdr:colOff>
                    <xdr:row>36</xdr:row>
                    <xdr:rowOff>0</xdr:rowOff>
                  </from>
                  <to>
                    <xdr:col>10</xdr:col>
                    <xdr:colOff>106680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5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8" name="Option Button 9">
              <controlPr defaultSize="0" autoFill="0" autoLine="0" autoPict="0">
                <anchor moveWithCells="1">
                  <from>
                    <xdr:col>8</xdr:col>
                    <xdr:colOff>114300</xdr:colOff>
                    <xdr:row>20</xdr:row>
                    <xdr:rowOff>0</xdr:rowOff>
                  </from>
                  <to>
                    <xdr:col>10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9" name="Option Button 10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0</xdr:rowOff>
                  </from>
                  <to>
                    <xdr:col>10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30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瀬越 裕次郎２</cp:lastModifiedBy>
  <cp:lastPrinted>2025-02-07T06:09:36Z</cp:lastPrinted>
  <dcterms:created xsi:type="dcterms:W3CDTF">2013-02-01T09:56:49Z</dcterms:created>
  <dcterms:modified xsi:type="dcterms:W3CDTF">2025-02-07T06:13:28Z</dcterms:modified>
</cp:coreProperties>
</file>